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w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jensidige-my.sharepoint.com/personal/krzysztof_paczka_gjensidige_no/Documents/Dokumenter/Private/stk3505/"/>
    </mc:Choice>
  </mc:AlternateContent>
  <xr:revisionPtr revIDLastSave="0" documentId="8_{AC16FA66-3C85-4C35-9155-D31197B13095}" xr6:coauthVersionLast="47" xr6:coauthVersionMax="47" xr10:uidLastSave="{00000000-0000-0000-0000-000000000000}"/>
  <bookViews>
    <workbookView xWindow="-120" yWindow="-120" windowWidth="23280" windowHeight="14040" xr2:uid="{5D4AC654-2223-49D0-AC94-EBBE323574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7" i="1" l="1"/>
  <c r="F77" i="1" s="1"/>
  <c r="G77" i="1" s="1"/>
  <c r="H77" i="1" s="1"/>
  <c r="I77" i="1" s="1"/>
  <c r="J77" i="1" s="1"/>
  <c r="K77" i="1" s="1"/>
  <c r="D77" i="1"/>
  <c r="D71" i="1"/>
  <c r="C64" i="1"/>
  <c r="C65" i="1"/>
  <c r="C66" i="1"/>
  <c r="C67" i="1"/>
  <c r="C68" i="1"/>
  <c r="C69" i="1"/>
  <c r="C70" i="1"/>
  <c r="C71" i="1"/>
  <c r="C72" i="1"/>
  <c r="C63" i="1"/>
  <c r="I49" i="1"/>
  <c r="I66" i="1" s="1"/>
  <c r="H47" i="1"/>
  <c r="H64" i="1" s="1"/>
  <c r="H49" i="1"/>
  <c r="G47" i="1"/>
  <c r="G48" i="1"/>
  <c r="F49" i="1"/>
  <c r="F66" i="1" s="1"/>
  <c r="F50" i="1"/>
  <c r="F52" i="1"/>
  <c r="E48" i="1"/>
  <c r="E49" i="1"/>
  <c r="F46" i="1"/>
  <c r="G46" i="1"/>
  <c r="G63" i="1" s="1"/>
  <c r="I46" i="1"/>
  <c r="L46" i="1"/>
  <c r="D52" i="1"/>
  <c r="D69" i="1" s="1"/>
  <c r="D53" i="1"/>
  <c r="D70" i="1" s="1"/>
  <c r="D54" i="1"/>
  <c r="D46" i="1"/>
  <c r="D63" i="1" s="1"/>
  <c r="D24" i="1"/>
  <c r="E24" i="1" s="1"/>
  <c r="F24" i="1" s="1"/>
  <c r="G24" i="1" s="1"/>
  <c r="H24" i="1" s="1"/>
  <c r="I24" i="1" s="1"/>
  <c r="J24" i="1" s="1"/>
  <c r="K24" i="1" s="1"/>
  <c r="D25" i="1"/>
  <c r="E25" i="1" s="1"/>
  <c r="F25" i="1" s="1"/>
  <c r="G25" i="1" s="1"/>
  <c r="H25" i="1" s="1"/>
  <c r="I25" i="1" s="1"/>
  <c r="J25" i="1" s="1"/>
  <c r="J48" i="1" s="1"/>
  <c r="D26" i="1"/>
  <c r="E26" i="1" s="1"/>
  <c r="F26" i="1" s="1"/>
  <c r="G26" i="1" s="1"/>
  <c r="H26" i="1" s="1"/>
  <c r="I26" i="1" s="1"/>
  <c r="D27" i="1"/>
  <c r="E27" i="1" s="1"/>
  <c r="F27" i="1" s="1"/>
  <c r="G27" i="1" s="1"/>
  <c r="H27" i="1" s="1"/>
  <c r="H50" i="1" s="1"/>
  <c r="D28" i="1"/>
  <c r="E28" i="1" s="1"/>
  <c r="F28" i="1" s="1"/>
  <c r="G28" i="1" s="1"/>
  <c r="G51" i="1" s="1"/>
  <c r="D29" i="1"/>
  <c r="E29" i="1" s="1"/>
  <c r="F29" i="1" s="1"/>
  <c r="D30" i="1"/>
  <c r="E30" i="1" s="1"/>
  <c r="E53" i="1" s="1"/>
  <c r="D31" i="1"/>
  <c r="D23" i="1"/>
  <c r="E23" i="1" s="1"/>
  <c r="F23" i="1" s="1"/>
  <c r="G23" i="1" s="1"/>
  <c r="H23" i="1" s="1"/>
  <c r="I23" i="1" s="1"/>
  <c r="J23" i="1" s="1"/>
  <c r="K23" i="1" s="1"/>
  <c r="L23" i="1" s="1"/>
  <c r="L39" i="1" s="1"/>
  <c r="P15" i="1"/>
  <c r="P14" i="1"/>
  <c r="P13" i="1"/>
  <c r="P12" i="1"/>
  <c r="P11" i="1"/>
  <c r="P10" i="1"/>
  <c r="P9" i="1"/>
  <c r="P8" i="1"/>
  <c r="P7" i="1"/>
  <c r="P6" i="1"/>
  <c r="I50" i="1" l="1"/>
  <c r="F69" i="1"/>
  <c r="H51" i="1"/>
  <c r="G68" i="1"/>
  <c r="E65" i="1"/>
  <c r="E70" i="1"/>
  <c r="H46" i="1"/>
  <c r="H63" i="1" s="1"/>
  <c r="F51" i="1"/>
  <c r="H48" i="1"/>
  <c r="H65" i="1" s="1"/>
  <c r="D51" i="1"/>
  <c r="D68" i="1" s="1"/>
  <c r="E46" i="1"/>
  <c r="E63" i="1" s="1"/>
  <c r="F48" i="1"/>
  <c r="F65" i="1" s="1"/>
  <c r="I48" i="1"/>
  <c r="I65" i="1" s="1"/>
  <c r="D50" i="1"/>
  <c r="D67" i="1" s="1"/>
  <c r="F47" i="1"/>
  <c r="I47" i="1"/>
  <c r="I64" i="1" s="1"/>
  <c r="K39" i="1"/>
  <c r="K48" i="1" s="1"/>
  <c r="D49" i="1"/>
  <c r="D66" i="1" s="1"/>
  <c r="E52" i="1"/>
  <c r="E69" i="1" s="1"/>
  <c r="D48" i="1"/>
  <c r="D65" i="1" s="1"/>
  <c r="E51" i="1"/>
  <c r="G50" i="1"/>
  <c r="G67" i="1" s="1"/>
  <c r="J47" i="1"/>
  <c r="J64" i="1" s="1"/>
  <c r="D47" i="1"/>
  <c r="D64" i="1" s="1"/>
  <c r="E50" i="1"/>
  <c r="E67" i="1" s="1"/>
  <c r="G49" i="1"/>
  <c r="K47" i="1"/>
  <c r="K46" i="1"/>
  <c r="K63" i="1" s="1"/>
  <c r="J46" i="1"/>
  <c r="J63" i="1" s="1"/>
  <c r="E47" i="1"/>
  <c r="E39" i="1"/>
  <c r="E54" i="1" s="1"/>
  <c r="D39" i="1"/>
  <c r="D55" i="1" s="1"/>
  <c r="D72" i="1" s="1"/>
  <c r="F39" i="1"/>
  <c r="F53" i="1" s="1"/>
  <c r="L47" i="1"/>
  <c r="L64" i="1" s="1"/>
  <c r="G39" i="1"/>
  <c r="G52" i="1" s="1"/>
  <c r="H39" i="1"/>
  <c r="I39" i="1"/>
  <c r="J39" i="1"/>
  <c r="J49" i="1" s="1"/>
  <c r="H52" i="1" l="1"/>
  <c r="G69" i="1"/>
  <c r="G53" i="1"/>
  <c r="F70" i="1"/>
  <c r="L48" i="1"/>
  <c r="L65" i="1" s="1"/>
  <c r="K65" i="1"/>
  <c r="K49" i="1"/>
  <c r="J66" i="1"/>
  <c r="G66" i="1"/>
  <c r="H66" i="1"/>
  <c r="F67" i="1"/>
  <c r="I51" i="1"/>
  <c r="H68" i="1"/>
  <c r="F54" i="1"/>
  <c r="E71" i="1"/>
  <c r="E68" i="1"/>
  <c r="H67" i="1"/>
  <c r="F68" i="1"/>
  <c r="J50" i="1"/>
  <c r="I67" i="1"/>
  <c r="C78" i="1" s="1"/>
  <c r="E64" i="1"/>
  <c r="G65" i="1"/>
  <c r="I63" i="1"/>
  <c r="J65" i="1"/>
  <c r="F63" i="1"/>
  <c r="K64" i="1"/>
  <c r="G64" i="1"/>
  <c r="F64" i="1"/>
  <c r="L63" i="1"/>
  <c r="E66" i="1"/>
  <c r="E55" i="1"/>
  <c r="G54" i="1" l="1"/>
  <c r="F71" i="1"/>
  <c r="J51" i="1"/>
  <c r="I68" i="1"/>
  <c r="L49" i="1"/>
  <c r="L66" i="1" s="1"/>
  <c r="K66" i="1"/>
  <c r="K50" i="1"/>
  <c r="J67" i="1"/>
  <c r="F55" i="1"/>
  <c r="E72" i="1"/>
  <c r="D78" i="1" s="1"/>
  <c r="H53" i="1"/>
  <c r="G70" i="1"/>
  <c r="I52" i="1"/>
  <c r="H69" i="1"/>
  <c r="G55" i="1" l="1"/>
  <c r="F72" i="1"/>
  <c r="L50" i="1"/>
  <c r="L67" i="1" s="1"/>
  <c r="K67" i="1"/>
  <c r="I53" i="1"/>
  <c r="H70" i="1"/>
  <c r="K51" i="1"/>
  <c r="J68" i="1"/>
  <c r="J52" i="1"/>
  <c r="I69" i="1"/>
  <c r="H54" i="1"/>
  <c r="G71" i="1"/>
  <c r="L51" i="1" l="1"/>
  <c r="L68" i="1" s="1"/>
  <c r="K68" i="1"/>
  <c r="J53" i="1"/>
  <c r="I70" i="1"/>
  <c r="I54" i="1"/>
  <c r="H71" i="1"/>
  <c r="K52" i="1"/>
  <c r="J69" i="1"/>
  <c r="E78" i="1"/>
  <c r="H55" i="1"/>
  <c r="G72" i="1"/>
  <c r="F78" i="1" s="1"/>
  <c r="I55" i="1" l="1"/>
  <c r="H72" i="1"/>
  <c r="L52" i="1"/>
  <c r="L69" i="1" s="1"/>
  <c r="K69" i="1"/>
  <c r="J54" i="1"/>
  <c r="I71" i="1"/>
  <c r="K53" i="1"/>
  <c r="J70" i="1"/>
  <c r="L53" i="1" l="1"/>
  <c r="L70" i="1" s="1"/>
  <c r="K70" i="1"/>
  <c r="K54" i="1"/>
  <c r="J71" i="1"/>
  <c r="G78" i="1"/>
  <c r="J55" i="1"/>
  <c r="I72" i="1"/>
  <c r="H78" i="1" s="1"/>
  <c r="K55" i="1" l="1"/>
  <c r="J72" i="1"/>
  <c r="L54" i="1"/>
  <c r="L71" i="1" s="1"/>
  <c r="K71" i="1"/>
  <c r="I78" i="1" l="1"/>
  <c r="L55" i="1"/>
  <c r="L72" i="1" s="1"/>
  <c r="K78" i="1" s="1"/>
  <c r="K72" i="1"/>
  <c r="J78" i="1" s="1"/>
</calcChain>
</file>

<file path=xl/sharedStrings.xml><?xml version="1.0" encoding="utf-8"?>
<sst xmlns="http://schemas.openxmlformats.org/spreadsheetml/2006/main" count="147" uniqueCount="48">
  <si>
    <t>10 &amp; +</t>
  </si>
  <si>
    <t>In Current year</t>
  </si>
  <si>
    <t>Sum of years (cumulative)</t>
  </si>
  <si>
    <t>C0010</t>
  </si>
  <si>
    <t>C0020</t>
  </si>
  <si>
    <t>C0030</t>
  </si>
  <si>
    <t>C0040</t>
  </si>
  <si>
    <t>C0050</t>
  </si>
  <si>
    <t>C0060</t>
  </si>
  <si>
    <t>C0070</t>
  </si>
  <si>
    <t>C0080</t>
  </si>
  <si>
    <t>C0090</t>
  </si>
  <si>
    <t>C0100</t>
  </si>
  <si>
    <t>C0110</t>
  </si>
  <si>
    <t>C0170</t>
  </si>
  <si>
    <t>C0180</t>
  </si>
  <si>
    <t>Prior</t>
  </si>
  <si>
    <t>R0100</t>
  </si>
  <si>
    <t>2012</t>
  </si>
  <si>
    <t>R0160</t>
  </si>
  <si>
    <t>2013</t>
  </si>
  <si>
    <t>R0170</t>
  </si>
  <si>
    <t>2014</t>
  </si>
  <si>
    <t>R0180</t>
  </si>
  <si>
    <t>2015</t>
  </si>
  <si>
    <t>R0190</t>
  </si>
  <si>
    <t>2016</t>
  </si>
  <si>
    <t>R0200</t>
  </si>
  <si>
    <t>2017</t>
  </si>
  <si>
    <t>R0210</t>
  </si>
  <si>
    <t>2018</t>
  </si>
  <si>
    <t>R0220</t>
  </si>
  <si>
    <t>2019</t>
  </si>
  <si>
    <t>R0230</t>
  </si>
  <si>
    <t>2020</t>
  </si>
  <si>
    <t>R0240</t>
  </si>
  <si>
    <t>R0250</t>
  </si>
  <si>
    <t>Total</t>
  </si>
  <si>
    <t>R0260</t>
  </si>
  <si>
    <t>Gross Claims Paid (non-cumulative) - Development year (absolute amount). Total Non-Life Business</t>
  </si>
  <si>
    <t>Gross Claims Paid (cumulative) - Development year (absolute amount). Total Non-Life Business</t>
  </si>
  <si>
    <t>Gross Claims Paid - Calculated developmentfactors</t>
  </si>
  <si>
    <t>j</t>
  </si>
  <si>
    <t>\hat f_j</t>
  </si>
  <si>
    <t>Gross Claims Paid (cumulative) - Development year (absolute amount). Total Non-Life Business with forecast</t>
  </si>
  <si>
    <t>Gross Claims Paid (non-cumulative) - Development year (absolute amount). Total Non-Life Business with forecast</t>
  </si>
  <si>
    <t>Cashflows (undiscounted)</t>
  </si>
  <si>
    <t>-Forecast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</si>
</sst>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&quot; &quot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lightGray"/>
    </fill>
    <fill>
      <patternFill patternType="solid">
        <fgColor theme="3"/>
        <bgColor indexed="64"/>
      </patternFill>
    </fill>
    <fill>
      <patternFill patternType="solid">
        <fgColor theme="7" tint="0.599963377788628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ont="0" applyFill="0" applyBorder="0" applyAlignment="0" applyProtection="0"/>
    <xf numFmtId="0" fontId="1" fillId="3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3" xfId="0" quotePrefix="1" applyFont="1" applyBorder="1" applyAlignment="1">
      <alignment horizontal="center"/>
    </xf>
    <xf numFmtId="3" fontId="2" fillId="2" borderId="1" xfId="1" applyNumberFormat="1" applyFont="1" applyFill="1" applyBorder="1" applyAlignment="1">
      <alignment horizontal="right" vertical="top"/>
    </xf>
    <xf numFmtId="164" fontId="2" fillId="0" borderId="3" xfId="2" applyNumberFormat="1" applyFont="1" applyFill="1" applyBorder="1" applyAlignment="1">
      <alignment horizontal="right"/>
    </xf>
    <xf numFmtId="164" fontId="2" fillId="0" borderId="1" xfId="2" applyNumberFormat="1" applyFont="1" applyFill="1" applyBorder="1" applyAlignment="1">
      <alignment horizontal="right" vertical="center"/>
    </xf>
    <xf numFmtId="0" fontId="2" fillId="0" borderId="0" xfId="3" applyFont="1"/>
    <xf numFmtId="0" fontId="3" fillId="0" borderId="0" xfId="0" applyFont="1" applyAlignment="1">
      <alignment vertical="center"/>
    </xf>
    <xf numFmtId="3" fontId="2" fillId="4" borderId="1" xfId="1" applyNumberFormat="1" applyFont="1" applyFill="1" applyBorder="1" applyAlignment="1">
      <alignment horizontal="right" vertical="top"/>
    </xf>
    <xf numFmtId="0" fontId="0" fillId="0" borderId="0" xfId="0" quotePrefix="1"/>
  </cellXfs>
  <cellStyles count="4">
    <cellStyle name="DPM_CellCode" xfId="2" xr:uid="{9B4EA3E9-8EA3-4040-A53B-4B40D48D502D}"/>
    <cellStyle name="DPM_EmptyCell" xfId="1" xr:uid="{F1378DB1-7D44-41E1-84EF-0A8737244637}"/>
    <cellStyle name="Normal" xfId="0" builtinId="0"/>
    <cellStyle name="Normalny 2" xfId="3" xr:uid="{F565273F-E4EB-43FA-8EB6-75A713C2D7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2C68B-E06A-4107-BC7A-23AB4CF72FB7}">
  <dimension ref="A1:S78"/>
  <sheetViews>
    <sheetView tabSelected="1" topLeftCell="A13" workbookViewId="0">
      <selection activeCell="C82" sqref="C82"/>
    </sheetView>
  </sheetViews>
  <sheetFormatPr defaultRowHeight="15" x14ac:dyDescent="0.25"/>
  <cols>
    <col min="3" max="12" width="10.28515625" bestFit="1" customWidth="1"/>
    <col min="18" max="19" width="16.140625" customWidth="1"/>
  </cols>
  <sheetData>
    <row r="1" spans="1:19" x14ac:dyDescent="0.25">
      <c r="A1" s="15" t="s">
        <v>39</v>
      </c>
    </row>
    <row r="2" spans="1:19" x14ac:dyDescent="0.25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</row>
    <row r="3" spans="1:19" ht="60" x14ac:dyDescent="0.25">
      <c r="A3" s="1"/>
      <c r="B3" s="1"/>
      <c r="C3" s="4">
        <v>0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 t="s">
        <v>0</v>
      </c>
      <c r="N3" s="2"/>
      <c r="O3" s="1"/>
      <c r="P3" s="1"/>
      <c r="Q3" s="3"/>
      <c r="R3" s="5" t="s">
        <v>1</v>
      </c>
      <c r="S3" s="5" t="s">
        <v>2</v>
      </c>
    </row>
    <row r="4" spans="1:19" x14ac:dyDescent="0.25">
      <c r="A4" s="1"/>
      <c r="B4" s="1"/>
      <c r="C4" s="1" t="s">
        <v>3</v>
      </c>
      <c r="D4" s="6" t="s">
        <v>4</v>
      </c>
      <c r="E4" s="7" t="s">
        <v>5</v>
      </c>
      <c r="F4" s="6" t="s">
        <v>6</v>
      </c>
      <c r="G4" s="7" t="s">
        <v>7</v>
      </c>
      <c r="H4" s="6" t="s">
        <v>8</v>
      </c>
      <c r="I4" s="7" t="s">
        <v>9</v>
      </c>
      <c r="J4" s="6" t="s">
        <v>10</v>
      </c>
      <c r="K4" s="7" t="s">
        <v>11</v>
      </c>
      <c r="L4" s="6" t="s">
        <v>12</v>
      </c>
      <c r="M4" s="7" t="s">
        <v>13</v>
      </c>
      <c r="N4" s="2"/>
      <c r="O4" s="1"/>
      <c r="P4" s="1"/>
      <c r="Q4" s="1"/>
      <c r="R4" s="8" t="s">
        <v>14</v>
      </c>
      <c r="S4" s="8" t="s">
        <v>15</v>
      </c>
    </row>
    <row r="5" spans="1:19" x14ac:dyDescent="0.25">
      <c r="A5" s="9" t="s">
        <v>16</v>
      </c>
      <c r="B5" s="10" t="s">
        <v>17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2">
        <v>217124.72</v>
      </c>
      <c r="N5" s="2"/>
      <c r="O5" s="2"/>
      <c r="P5" s="9" t="s">
        <v>16</v>
      </c>
      <c r="Q5" s="10" t="s">
        <v>17</v>
      </c>
      <c r="R5" s="13">
        <v>217124.72</v>
      </c>
      <c r="S5" s="13">
        <v>217124.72</v>
      </c>
    </row>
    <row r="6" spans="1:19" x14ac:dyDescent="0.25">
      <c r="A6" s="9" t="s">
        <v>18</v>
      </c>
      <c r="B6" s="10" t="s">
        <v>19</v>
      </c>
      <c r="C6" s="12">
        <v>14474653.51</v>
      </c>
      <c r="D6" s="12">
        <v>7033205.1500000004</v>
      </c>
      <c r="E6" s="12">
        <v>1634993.31</v>
      </c>
      <c r="F6" s="12">
        <v>545931.27</v>
      </c>
      <c r="G6" s="12">
        <v>413564.19</v>
      </c>
      <c r="H6" s="12">
        <v>271824.21000000002</v>
      </c>
      <c r="I6" s="12">
        <v>171518.25</v>
      </c>
      <c r="J6" s="12">
        <v>115951.73</v>
      </c>
      <c r="K6" s="12">
        <v>79578.990000000005</v>
      </c>
      <c r="L6" s="12">
        <v>52940.76</v>
      </c>
      <c r="M6" s="11"/>
      <c r="N6" s="2"/>
      <c r="O6" s="2"/>
      <c r="P6" s="9" t="str">
        <f>A6</f>
        <v>2012</v>
      </c>
      <c r="Q6" s="10" t="s">
        <v>19</v>
      </c>
      <c r="R6" s="13">
        <v>52940.76</v>
      </c>
      <c r="S6" s="13">
        <v>24794161.359999999</v>
      </c>
    </row>
    <row r="7" spans="1:19" x14ac:dyDescent="0.25">
      <c r="A7" s="9" t="s">
        <v>20</v>
      </c>
      <c r="B7" s="10" t="s">
        <v>21</v>
      </c>
      <c r="C7" s="12">
        <v>14421745.439999999</v>
      </c>
      <c r="D7" s="12">
        <v>6441371.1699999999</v>
      </c>
      <c r="E7" s="12">
        <v>1284521.58</v>
      </c>
      <c r="F7" s="12">
        <v>766897.58</v>
      </c>
      <c r="G7" s="12">
        <v>457536.97</v>
      </c>
      <c r="H7" s="12">
        <v>366394.82</v>
      </c>
      <c r="I7" s="12">
        <v>210043.47</v>
      </c>
      <c r="J7" s="12">
        <v>110823.77</v>
      </c>
      <c r="K7" s="12">
        <v>139250.79999999999</v>
      </c>
      <c r="L7" s="11"/>
      <c r="M7" s="11"/>
      <c r="N7" s="2"/>
      <c r="O7" s="2"/>
      <c r="P7" s="9" t="str">
        <f t="shared" ref="P7:P15" si="0">A7</f>
        <v>2013</v>
      </c>
      <c r="Q7" s="10" t="s">
        <v>21</v>
      </c>
      <c r="R7" s="13">
        <v>139250.79999999999</v>
      </c>
      <c r="S7" s="13">
        <v>24198585.600000001</v>
      </c>
    </row>
    <row r="8" spans="1:19" x14ac:dyDescent="0.25">
      <c r="A8" s="9" t="s">
        <v>22</v>
      </c>
      <c r="B8" s="10" t="s">
        <v>23</v>
      </c>
      <c r="C8" s="12">
        <v>14481433.99</v>
      </c>
      <c r="D8" s="12">
        <v>5948468.4199999999</v>
      </c>
      <c r="E8" s="12">
        <v>1248429.6599999999</v>
      </c>
      <c r="F8" s="12">
        <v>925694.17</v>
      </c>
      <c r="G8" s="12">
        <v>453607.19</v>
      </c>
      <c r="H8" s="12">
        <v>297128.25</v>
      </c>
      <c r="I8" s="12">
        <v>323543.92</v>
      </c>
      <c r="J8" s="12">
        <v>119717.42</v>
      </c>
      <c r="K8" s="11"/>
      <c r="L8" s="11"/>
      <c r="M8" s="11"/>
      <c r="N8" s="2"/>
      <c r="O8" s="2"/>
      <c r="P8" s="9" t="str">
        <f t="shared" si="0"/>
        <v>2014</v>
      </c>
      <c r="Q8" s="10" t="s">
        <v>23</v>
      </c>
      <c r="R8" s="13">
        <v>119717.42</v>
      </c>
      <c r="S8" s="13">
        <v>23798023.02</v>
      </c>
    </row>
    <row r="9" spans="1:19" x14ac:dyDescent="0.25">
      <c r="A9" s="9" t="s">
        <v>24</v>
      </c>
      <c r="B9" s="10" t="s">
        <v>25</v>
      </c>
      <c r="C9" s="12">
        <v>14486212.92</v>
      </c>
      <c r="D9" s="12">
        <v>6051431.1799999997</v>
      </c>
      <c r="E9" s="12">
        <v>1436470.4</v>
      </c>
      <c r="F9" s="12">
        <v>661912.27</v>
      </c>
      <c r="G9" s="12">
        <v>411033.51</v>
      </c>
      <c r="H9" s="12">
        <v>257074.68</v>
      </c>
      <c r="I9" s="12">
        <v>181483.51</v>
      </c>
      <c r="J9" s="11"/>
      <c r="K9" s="11"/>
      <c r="L9" s="11"/>
      <c r="M9" s="11"/>
      <c r="N9" s="2"/>
      <c r="O9" s="2"/>
      <c r="P9" s="9" t="str">
        <f t="shared" si="0"/>
        <v>2015</v>
      </c>
      <c r="Q9" s="10" t="s">
        <v>25</v>
      </c>
      <c r="R9" s="13">
        <v>181483.51</v>
      </c>
      <c r="S9" s="13">
        <v>23485618.469999999</v>
      </c>
    </row>
    <row r="10" spans="1:19" x14ac:dyDescent="0.25">
      <c r="A10" s="9" t="s">
        <v>26</v>
      </c>
      <c r="B10" s="10" t="s">
        <v>27</v>
      </c>
      <c r="C10" s="12">
        <v>14948146.689999999</v>
      </c>
      <c r="D10" s="12">
        <v>6437069.3600000003</v>
      </c>
      <c r="E10" s="12">
        <v>1341877.06</v>
      </c>
      <c r="F10" s="12">
        <v>705255.43</v>
      </c>
      <c r="G10" s="12">
        <v>392563.68</v>
      </c>
      <c r="H10" s="12">
        <v>365743.27</v>
      </c>
      <c r="I10" s="11"/>
      <c r="J10" s="11"/>
      <c r="K10" s="11"/>
      <c r="L10" s="11"/>
      <c r="M10" s="11"/>
      <c r="N10" s="2"/>
      <c r="O10" s="2"/>
      <c r="P10" s="9" t="str">
        <f t="shared" si="0"/>
        <v>2016</v>
      </c>
      <c r="Q10" s="10" t="s">
        <v>27</v>
      </c>
      <c r="R10" s="13">
        <v>365743.27</v>
      </c>
      <c r="S10" s="13">
        <v>24190655.489999998</v>
      </c>
    </row>
    <row r="11" spans="1:19" x14ac:dyDescent="0.25">
      <c r="A11" s="9" t="s">
        <v>28</v>
      </c>
      <c r="B11" s="10" t="s">
        <v>29</v>
      </c>
      <c r="C11" s="12">
        <v>15477477.939999999</v>
      </c>
      <c r="D11" s="12">
        <v>6574683.1699999999</v>
      </c>
      <c r="E11" s="12">
        <v>1747643.72</v>
      </c>
      <c r="F11" s="12">
        <v>801530.1</v>
      </c>
      <c r="G11" s="12">
        <v>296406.28000000003</v>
      </c>
      <c r="H11" s="11"/>
      <c r="I11" s="11"/>
      <c r="J11" s="11"/>
      <c r="K11" s="11"/>
      <c r="L11" s="11"/>
      <c r="M11" s="11"/>
      <c r="N11" s="2"/>
      <c r="O11" s="2"/>
      <c r="P11" s="9" t="str">
        <f t="shared" si="0"/>
        <v>2017</v>
      </c>
      <c r="Q11" s="10" t="s">
        <v>29</v>
      </c>
      <c r="R11" s="13">
        <v>296406.28000000003</v>
      </c>
      <c r="S11" s="13">
        <v>24897741.210000001</v>
      </c>
    </row>
    <row r="12" spans="1:19" x14ac:dyDescent="0.25">
      <c r="A12" s="9" t="s">
        <v>30</v>
      </c>
      <c r="B12" s="10" t="s">
        <v>31</v>
      </c>
      <c r="C12" s="12">
        <v>17204084.789999999</v>
      </c>
      <c r="D12" s="12">
        <v>7933820.8399999999</v>
      </c>
      <c r="E12" s="12">
        <v>1618621.48</v>
      </c>
      <c r="F12" s="12">
        <v>639792.01</v>
      </c>
      <c r="G12" s="11"/>
      <c r="H12" s="11"/>
      <c r="I12" s="11"/>
      <c r="J12" s="11"/>
      <c r="K12" s="11"/>
      <c r="L12" s="11"/>
      <c r="M12" s="11"/>
      <c r="N12" s="2"/>
      <c r="O12" s="2"/>
      <c r="P12" s="9" t="str">
        <f t="shared" si="0"/>
        <v>2018</v>
      </c>
      <c r="Q12" s="10" t="s">
        <v>31</v>
      </c>
      <c r="R12" s="13">
        <v>639792.01</v>
      </c>
      <c r="S12" s="13">
        <v>27396319.109999999</v>
      </c>
    </row>
    <row r="13" spans="1:19" x14ac:dyDescent="0.25">
      <c r="A13" s="9" t="s">
        <v>32</v>
      </c>
      <c r="B13" s="10" t="s">
        <v>33</v>
      </c>
      <c r="C13" s="12">
        <v>18546108.149999999</v>
      </c>
      <c r="D13" s="12">
        <v>7277424.04</v>
      </c>
      <c r="E13" s="12">
        <v>1497789.21</v>
      </c>
      <c r="F13" s="11"/>
      <c r="G13" s="11"/>
      <c r="H13" s="11"/>
      <c r="I13" s="11"/>
      <c r="J13" s="11"/>
      <c r="K13" s="11"/>
      <c r="L13" s="11"/>
      <c r="M13" s="11"/>
      <c r="N13" s="2"/>
      <c r="O13" s="2"/>
      <c r="P13" s="9" t="str">
        <f t="shared" si="0"/>
        <v>2019</v>
      </c>
      <c r="Q13" s="10" t="s">
        <v>33</v>
      </c>
      <c r="R13" s="13">
        <v>1497789.21</v>
      </c>
      <c r="S13" s="13">
        <v>27321321.399999999</v>
      </c>
    </row>
    <row r="14" spans="1:19" x14ac:dyDescent="0.25">
      <c r="A14" s="9" t="s">
        <v>34</v>
      </c>
      <c r="B14" s="10" t="s">
        <v>35</v>
      </c>
      <c r="C14" s="12">
        <v>17487360.77</v>
      </c>
      <c r="D14" s="12">
        <v>7067643.8499999996</v>
      </c>
      <c r="E14" s="11"/>
      <c r="F14" s="11"/>
      <c r="G14" s="11"/>
      <c r="H14" s="11"/>
      <c r="I14" s="11"/>
      <c r="J14" s="11"/>
      <c r="K14" s="11"/>
      <c r="L14" s="11"/>
      <c r="M14" s="11"/>
      <c r="N14" s="2"/>
      <c r="O14" s="2"/>
      <c r="P14" s="9" t="str">
        <f t="shared" si="0"/>
        <v>2020</v>
      </c>
      <c r="Q14" s="10" t="s">
        <v>35</v>
      </c>
      <c r="R14" s="13">
        <v>7067643.8499999996</v>
      </c>
      <c r="S14" s="13">
        <v>24555004.620000001</v>
      </c>
    </row>
    <row r="15" spans="1:19" x14ac:dyDescent="0.25">
      <c r="A15" s="9">
        <v>2021</v>
      </c>
      <c r="B15" s="10" t="s">
        <v>36</v>
      </c>
      <c r="C15" s="12">
        <v>17508966.66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2"/>
      <c r="O15" s="2"/>
      <c r="P15" s="9">
        <f t="shared" si="0"/>
        <v>2021</v>
      </c>
      <c r="Q15" s="10" t="s">
        <v>36</v>
      </c>
      <c r="R15" s="13">
        <v>17508966.66</v>
      </c>
      <c r="S15" s="13">
        <v>17508966.66</v>
      </c>
    </row>
    <row r="16" spans="1:19" x14ac:dyDescent="0.25">
      <c r="A16" s="2"/>
      <c r="B16" s="14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9" t="s">
        <v>37</v>
      </c>
      <c r="Q16" s="10" t="s">
        <v>38</v>
      </c>
      <c r="R16" s="13">
        <v>28086858.48</v>
      </c>
      <c r="S16" s="13">
        <v>242363521.66</v>
      </c>
    </row>
    <row r="17" spans="1:19" x14ac:dyDescent="0.25">
      <c r="A17" s="2"/>
      <c r="B17" s="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3"/>
      <c r="O17" s="2"/>
      <c r="P17" s="2"/>
      <c r="Q17" s="2"/>
      <c r="R17" s="2"/>
      <c r="S17" s="2"/>
    </row>
    <row r="19" spans="1:19" x14ac:dyDescent="0.25">
      <c r="A19" s="15" t="s">
        <v>40</v>
      </c>
    </row>
    <row r="21" spans="1:19" x14ac:dyDescent="0.25">
      <c r="A21" s="1"/>
      <c r="B21" s="1"/>
      <c r="C21" s="4">
        <v>0</v>
      </c>
      <c r="D21" s="4">
        <v>1</v>
      </c>
      <c r="E21" s="4">
        <v>2</v>
      </c>
      <c r="F21" s="4">
        <v>3</v>
      </c>
      <c r="G21" s="4">
        <v>4</v>
      </c>
      <c r="H21" s="4">
        <v>5</v>
      </c>
      <c r="I21" s="4">
        <v>6</v>
      </c>
      <c r="J21" s="4">
        <v>7</v>
      </c>
      <c r="K21" s="4">
        <v>8</v>
      </c>
      <c r="L21" s="4">
        <v>9</v>
      </c>
    </row>
    <row r="22" spans="1:19" x14ac:dyDescent="0.25">
      <c r="A22" s="1"/>
      <c r="B22" s="1"/>
      <c r="C22" s="1" t="s">
        <v>3</v>
      </c>
      <c r="D22" s="6" t="s">
        <v>4</v>
      </c>
      <c r="E22" s="7" t="s">
        <v>5</v>
      </c>
      <c r="F22" s="6" t="s">
        <v>6</v>
      </c>
      <c r="G22" s="7" t="s">
        <v>7</v>
      </c>
      <c r="H22" s="6" t="s">
        <v>8</v>
      </c>
      <c r="I22" s="7" t="s">
        <v>9</v>
      </c>
      <c r="J22" s="6" t="s">
        <v>10</v>
      </c>
      <c r="K22" s="7" t="s">
        <v>11</v>
      </c>
      <c r="L22" s="6" t="s">
        <v>12</v>
      </c>
    </row>
    <row r="23" spans="1:19" x14ac:dyDescent="0.25">
      <c r="A23" s="9" t="s">
        <v>18</v>
      </c>
      <c r="B23" s="10" t="s">
        <v>19</v>
      </c>
      <c r="C23" s="12">
        <v>14474653.51</v>
      </c>
      <c r="D23" s="12">
        <f t="shared" ref="D23:L23" si="1">D6+C23</f>
        <v>21507858.66</v>
      </c>
      <c r="E23" s="12">
        <f t="shared" si="1"/>
        <v>23142851.969999999</v>
      </c>
      <c r="F23" s="12">
        <f t="shared" si="1"/>
        <v>23688783.239999998</v>
      </c>
      <c r="G23" s="12">
        <f t="shared" si="1"/>
        <v>24102347.43</v>
      </c>
      <c r="H23" s="12">
        <f t="shared" si="1"/>
        <v>24374171.640000001</v>
      </c>
      <c r="I23" s="12">
        <f t="shared" si="1"/>
        <v>24545689.890000001</v>
      </c>
      <c r="J23" s="12">
        <f t="shared" si="1"/>
        <v>24661641.620000001</v>
      </c>
      <c r="K23" s="12">
        <f t="shared" si="1"/>
        <v>24741220.609999999</v>
      </c>
      <c r="L23" s="12">
        <f t="shared" si="1"/>
        <v>24794161.370000001</v>
      </c>
    </row>
    <row r="24" spans="1:19" x14ac:dyDescent="0.25">
      <c r="A24" s="9" t="s">
        <v>20</v>
      </c>
      <c r="B24" s="10" t="s">
        <v>21</v>
      </c>
      <c r="C24" s="12">
        <v>14421745.439999999</v>
      </c>
      <c r="D24" s="12">
        <f t="shared" ref="D24:K24" si="2">D7+C24</f>
        <v>20863116.609999999</v>
      </c>
      <c r="E24" s="12">
        <f t="shared" si="2"/>
        <v>22147638.189999998</v>
      </c>
      <c r="F24" s="12">
        <f t="shared" si="2"/>
        <v>22914535.769999996</v>
      </c>
      <c r="G24" s="12">
        <f t="shared" si="2"/>
        <v>23372072.739999995</v>
      </c>
      <c r="H24" s="12">
        <f t="shared" si="2"/>
        <v>23738467.559999995</v>
      </c>
      <c r="I24" s="12">
        <f t="shared" si="2"/>
        <v>23948511.029999994</v>
      </c>
      <c r="J24" s="12">
        <f t="shared" si="2"/>
        <v>24059334.799999993</v>
      </c>
      <c r="K24" s="12">
        <f t="shared" si="2"/>
        <v>24198585.599999994</v>
      </c>
      <c r="L24" s="11"/>
    </row>
    <row r="25" spans="1:19" x14ac:dyDescent="0.25">
      <c r="A25" s="9" t="s">
        <v>22</v>
      </c>
      <c r="B25" s="10" t="s">
        <v>23</v>
      </c>
      <c r="C25" s="12">
        <v>14481433.99</v>
      </c>
      <c r="D25" s="12">
        <f t="shared" ref="D25:J25" si="3">D8+C25</f>
        <v>20429902.41</v>
      </c>
      <c r="E25" s="12">
        <f t="shared" si="3"/>
        <v>21678332.07</v>
      </c>
      <c r="F25" s="12">
        <f t="shared" si="3"/>
        <v>22604026.240000002</v>
      </c>
      <c r="G25" s="12">
        <f t="shared" si="3"/>
        <v>23057633.430000003</v>
      </c>
      <c r="H25" s="12">
        <f t="shared" si="3"/>
        <v>23354761.680000003</v>
      </c>
      <c r="I25" s="12">
        <f t="shared" si="3"/>
        <v>23678305.600000005</v>
      </c>
      <c r="J25" s="12">
        <f t="shared" si="3"/>
        <v>23798023.020000007</v>
      </c>
      <c r="K25" s="11"/>
      <c r="L25" s="11"/>
    </row>
    <row r="26" spans="1:19" x14ac:dyDescent="0.25">
      <c r="A26" s="9" t="s">
        <v>24</v>
      </c>
      <c r="B26" s="10" t="s">
        <v>25</v>
      </c>
      <c r="C26" s="12">
        <v>14486212.92</v>
      </c>
      <c r="D26" s="12">
        <f t="shared" ref="D26:I26" si="4">D9+C26</f>
        <v>20537644.100000001</v>
      </c>
      <c r="E26" s="12">
        <f t="shared" si="4"/>
        <v>21974114.5</v>
      </c>
      <c r="F26" s="12">
        <f t="shared" si="4"/>
        <v>22636026.77</v>
      </c>
      <c r="G26" s="12">
        <f t="shared" si="4"/>
        <v>23047060.280000001</v>
      </c>
      <c r="H26" s="12">
        <f t="shared" si="4"/>
        <v>23304134.960000001</v>
      </c>
      <c r="I26" s="12">
        <f t="shared" si="4"/>
        <v>23485618.470000003</v>
      </c>
      <c r="J26" s="11"/>
      <c r="K26" s="11"/>
      <c r="L26" s="11"/>
    </row>
    <row r="27" spans="1:19" x14ac:dyDescent="0.25">
      <c r="A27" s="9" t="s">
        <v>26</v>
      </c>
      <c r="B27" s="10" t="s">
        <v>27</v>
      </c>
      <c r="C27" s="12">
        <v>14948146.689999999</v>
      </c>
      <c r="D27" s="12">
        <f>D10+C27</f>
        <v>21385216.050000001</v>
      </c>
      <c r="E27" s="12">
        <f>E10+D27</f>
        <v>22727093.109999999</v>
      </c>
      <c r="F27" s="12">
        <f>F10+E27</f>
        <v>23432348.539999999</v>
      </c>
      <c r="G27" s="12">
        <f>G10+F27</f>
        <v>23824912.219999999</v>
      </c>
      <c r="H27" s="12">
        <f>H10+G27</f>
        <v>24190655.489999998</v>
      </c>
      <c r="I27" s="11"/>
      <c r="J27" s="11"/>
      <c r="K27" s="11"/>
      <c r="L27" s="11"/>
    </row>
    <row r="28" spans="1:19" x14ac:dyDescent="0.25">
      <c r="A28" s="9" t="s">
        <v>28</v>
      </c>
      <c r="B28" s="10" t="s">
        <v>29</v>
      </c>
      <c r="C28" s="12">
        <v>15477477.939999999</v>
      </c>
      <c r="D28" s="12">
        <f>D11+C28</f>
        <v>22052161.109999999</v>
      </c>
      <c r="E28" s="12">
        <f>E11+D28</f>
        <v>23799804.829999998</v>
      </c>
      <c r="F28" s="12">
        <f>F11+E28</f>
        <v>24601334.93</v>
      </c>
      <c r="G28" s="12">
        <f>G11+F28</f>
        <v>24897741.210000001</v>
      </c>
      <c r="H28" s="11"/>
      <c r="I28" s="11"/>
      <c r="J28" s="11"/>
      <c r="K28" s="11"/>
      <c r="L28" s="11"/>
    </row>
    <row r="29" spans="1:19" x14ac:dyDescent="0.25">
      <c r="A29" s="9" t="s">
        <v>30</v>
      </c>
      <c r="B29" s="10" t="s">
        <v>31</v>
      </c>
      <c r="C29" s="12">
        <v>17204084.789999999</v>
      </c>
      <c r="D29" s="12">
        <f>D12+C29</f>
        <v>25137905.629999999</v>
      </c>
      <c r="E29" s="12">
        <f>E12+D29</f>
        <v>26756527.109999999</v>
      </c>
      <c r="F29" s="12">
        <f>F12+E29</f>
        <v>27396319.120000001</v>
      </c>
      <c r="G29" s="11"/>
      <c r="H29" s="11"/>
      <c r="I29" s="11"/>
      <c r="J29" s="11"/>
      <c r="K29" s="11"/>
      <c r="L29" s="11"/>
    </row>
    <row r="30" spans="1:19" x14ac:dyDescent="0.25">
      <c r="A30" s="9" t="s">
        <v>32</v>
      </c>
      <c r="B30" s="10" t="s">
        <v>33</v>
      </c>
      <c r="C30" s="12">
        <v>18546108.149999999</v>
      </c>
      <c r="D30" s="12">
        <f>D13+C30</f>
        <v>25823532.189999998</v>
      </c>
      <c r="E30" s="12">
        <f>E13+D30</f>
        <v>27321321.399999999</v>
      </c>
      <c r="F30" s="11"/>
      <c r="G30" s="11"/>
      <c r="H30" s="11"/>
      <c r="I30" s="11"/>
      <c r="J30" s="11"/>
      <c r="K30" s="11"/>
      <c r="L30" s="11"/>
    </row>
    <row r="31" spans="1:19" x14ac:dyDescent="0.25">
      <c r="A31" s="9" t="s">
        <v>34</v>
      </c>
      <c r="B31" s="10" t="s">
        <v>35</v>
      </c>
      <c r="C31" s="12">
        <v>17487360.77</v>
      </c>
      <c r="D31" s="12">
        <f>D14+C31</f>
        <v>24555004.619999997</v>
      </c>
      <c r="E31" s="11"/>
      <c r="F31" s="11"/>
      <c r="G31" s="11"/>
      <c r="H31" s="11"/>
      <c r="I31" s="11"/>
      <c r="J31" s="11"/>
      <c r="K31" s="11"/>
      <c r="L31" s="11"/>
    </row>
    <row r="32" spans="1:19" x14ac:dyDescent="0.25">
      <c r="A32" s="9">
        <v>2021</v>
      </c>
      <c r="B32" s="10" t="s">
        <v>36</v>
      </c>
      <c r="C32" s="12">
        <v>17508966.66</v>
      </c>
      <c r="D32" s="11"/>
      <c r="E32" s="11"/>
      <c r="F32" s="11"/>
      <c r="G32" s="11"/>
      <c r="H32" s="11"/>
      <c r="I32" s="11"/>
      <c r="J32" s="11"/>
      <c r="K32" s="11"/>
      <c r="L32" s="11"/>
    </row>
    <row r="35" spans="1:15" x14ac:dyDescent="0.25">
      <c r="A35" s="15" t="s">
        <v>41</v>
      </c>
    </row>
    <row r="38" spans="1:15" x14ac:dyDescent="0.25">
      <c r="C38" t="s">
        <v>42</v>
      </c>
      <c r="D38" s="4">
        <v>1</v>
      </c>
      <c r="E38" s="4">
        <v>2</v>
      </c>
      <c r="F38" s="4">
        <v>3</v>
      </c>
      <c r="G38" s="4">
        <v>4</v>
      </c>
      <c r="H38" s="4">
        <v>5</v>
      </c>
      <c r="I38" s="4">
        <v>6</v>
      </c>
      <c r="J38" s="4">
        <v>7</v>
      </c>
      <c r="K38" s="4">
        <v>8</v>
      </c>
      <c r="L38" s="4">
        <v>9</v>
      </c>
    </row>
    <row r="39" spans="1:15" x14ac:dyDescent="0.25">
      <c r="C39" t="s">
        <v>43</v>
      </c>
      <c r="D39" s="4">
        <f>SUM(D23:D31)/SUM(C23:C31)</f>
        <v>1.4293528508276923</v>
      </c>
      <c r="E39" s="4">
        <f>SUM(E23:E30)/SUM(D23:D30)</f>
        <v>1.0664483143232173</v>
      </c>
      <c r="F39" s="4">
        <f>SUM(F23:F29)/SUM(E23:E29)</f>
        <v>1.0311109290415108</v>
      </c>
      <c r="G39" s="4">
        <f>SUM(G23:G28)/SUM(F23:F28)</f>
        <v>1.0173345929502593</v>
      </c>
      <c r="H39" s="4">
        <f>SUM(H23:H27)/SUM(G23:G27)</f>
        <v>1.0132718210930247</v>
      </c>
      <c r="I39" s="4">
        <f>SUM(I23:I26)/SUM(H23:H26)</f>
        <v>1.0093550151123096</v>
      </c>
      <c r="J39" s="4">
        <f>SUM(J23:J25)/SUM(I23:I25)</f>
        <v>1.0048008990778778</v>
      </c>
      <c r="K39" s="4">
        <f>SUM(K23:K24)/SUM(J23:J24)</f>
        <v>1.0044914902384874</v>
      </c>
      <c r="L39" s="4">
        <f>SUM(L23)/SUM(K23)</f>
        <v>1.0021397796347447</v>
      </c>
    </row>
    <row r="42" spans="1:15" x14ac:dyDescent="0.25">
      <c r="A42" s="15" t="s">
        <v>44</v>
      </c>
    </row>
    <row r="44" spans="1:15" x14ac:dyDescent="0.25">
      <c r="A44" s="1"/>
      <c r="B44" s="1"/>
      <c r="C44" s="4">
        <v>0</v>
      </c>
      <c r="D44" s="4">
        <v>1</v>
      </c>
      <c r="E44" s="4">
        <v>2</v>
      </c>
      <c r="F44" s="4">
        <v>3</v>
      </c>
      <c r="G44" s="4">
        <v>4</v>
      </c>
      <c r="H44" s="4">
        <v>5</v>
      </c>
      <c r="I44" s="4">
        <v>6</v>
      </c>
      <c r="J44" s="4">
        <v>7</v>
      </c>
      <c r="K44" s="4">
        <v>8</v>
      </c>
      <c r="L44" s="4">
        <v>9</v>
      </c>
    </row>
    <row r="45" spans="1:15" x14ac:dyDescent="0.25">
      <c r="A45" s="1"/>
      <c r="B45" s="1"/>
      <c r="C45" s="1" t="s">
        <v>3</v>
      </c>
      <c r="D45" s="6" t="s">
        <v>4</v>
      </c>
      <c r="E45" s="7" t="s">
        <v>5</v>
      </c>
      <c r="F45" s="6" t="s">
        <v>6</v>
      </c>
      <c r="G45" s="7" t="s">
        <v>7</v>
      </c>
      <c r="H45" s="6" t="s">
        <v>8</v>
      </c>
      <c r="I45" s="7" t="s">
        <v>9</v>
      </c>
      <c r="J45" s="6" t="s">
        <v>10</v>
      </c>
      <c r="K45" s="7" t="s">
        <v>11</v>
      </c>
      <c r="L45" s="6" t="s">
        <v>12</v>
      </c>
    </row>
    <row r="46" spans="1:15" x14ac:dyDescent="0.25">
      <c r="A46" s="9" t="s">
        <v>18</v>
      </c>
      <c r="B46" s="10" t="s">
        <v>19</v>
      </c>
      <c r="C46" s="12">
        <v>14474653.51</v>
      </c>
      <c r="D46" s="12">
        <f>D23</f>
        <v>21507858.66</v>
      </c>
      <c r="E46" s="12">
        <f t="shared" ref="E46:L47" si="5">E23</f>
        <v>23142851.969999999</v>
      </c>
      <c r="F46" s="12">
        <f t="shared" si="5"/>
        <v>23688783.239999998</v>
      </c>
      <c r="G46" s="12">
        <f t="shared" si="5"/>
        <v>24102347.43</v>
      </c>
      <c r="H46" s="12">
        <f t="shared" si="5"/>
        <v>24374171.640000001</v>
      </c>
      <c r="I46" s="12">
        <f t="shared" si="5"/>
        <v>24545689.890000001</v>
      </c>
      <c r="J46" s="12">
        <f t="shared" si="5"/>
        <v>24661641.620000001</v>
      </c>
      <c r="K46" s="12">
        <f t="shared" si="5"/>
        <v>24741220.609999999</v>
      </c>
      <c r="L46" s="12">
        <f t="shared" si="5"/>
        <v>24794161.370000001</v>
      </c>
    </row>
    <row r="47" spans="1:15" x14ac:dyDescent="0.25">
      <c r="A47" s="9" t="s">
        <v>20</v>
      </c>
      <c r="B47" s="10" t="s">
        <v>21</v>
      </c>
      <c r="C47" s="12">
        <v>14421745.439999999</v>
      </c>
      <c r="D47" s="12">
        <f t="shared" ref="D47:J54" si="6">D24</f>
        <v>20863116.609999999</v>
      </c>
      <c r="E47" s="12">
        <f t="shared" si="6"/>
        <v>22147638.189999998</v>
      </c>
      <c r="F47" s="12">
        <f t="shared" si="6"/>
        <v>22914535.769999996</v>
      </c>
      <c r="G47" s="12">
        <f t="shared" si="6"/>
        <v>23372072.739999995</v>
      </c>
      <c r="H47" s="12">
        <f t="shared" si="6"/>
        <v>23738467.559999995</v>
      </c>
      <c r="I47" s="12">
        <f t="shared" si="6"/>
        <v>23948511.029999994</v>
      </c>
      <c r="J47" s="12">
        <f t="shared" si="6"/>
        <v>24059334.799999993</v>
      </c>
      <c r="K47" s="12">
        <f t="shared" si="5"/>
        <v>24198585.599999994</v>
      </c>
      <c r="L47" s="16">
        <f t="shared" ref="G47:L53" si="7">K47*L$39</f>
        <v>24250365.240656499</v>
      </c>
      <c r="N47" s="16"/>
      <c r="O47" s="17" t="s">
        <v>47</v>
      </c>
    </row>
    <row r="48" spans="1:15" x14ac:dyDescent="0.25">
      <c r="A48" s="9" t="s">
        <v>22</v>
      </c>
      <c r="B48" s="10" t="s">
        <v>23</v>
      </c>
      <c r="C48" s="12">
        <v>14481433.99</v>
      </c>
      <c r="D48" s="12">
        <f t="shared" si="6"/>
        <v>20429902.41</v>
      </c>
      <c r="E48" s="12">
        <f t="shared" si="6"/>
        <v>21678332.07</v>
      </c>
      <c r="F48" s="12">
        <f t="shared" si="6"/>
        <v>22604026.240000002</v>
      </c>
      <c r="G48" s="12">
        <f t="shared" si="6"/>
        <v>23057633.430000003</v>
      </c>
      <c r="H48" s="12">
        <f t="shared" si="6"/>
        <v>23354761.680000003</v>
      </c>
      <c r="I48" s="12">
        <f t="shared" si="6"/>
        <v>23678305.600000005</v>
      </c>
      <c r="J48" s="12">
        <f t="shared" si="6"/>
        <v>23798023.020000007</v>
      </c>
      <c r="K48" s="16">
        <f t="shared" si="7"/>
        <v>23904911.608089633</v>
      </c>
      <c r="L48" s="16">
        <f t="shared" si="7"/>
        <v>23956062.851118993</v>
      </c>
    </row>
    <row r="49" spans="1:12" x14ac:dyDescent="0.25">
      <c r="A49" s="9" t="s">
        <v>24</v>
      </c>
      <c r="B49" s="10" t="s">
        <v>25</v>
      </c>
      <c r="C49" s="12">
        <v>14486212.92</v>
      </c>
      <c r="D49" s="12">
        <f t="shared" si="6"/>
        <v>20537644.100000001</v>
      </c>
      <c r="E49" s="12">
        <f t="shared" si="6"/>
        <v>21974114.5</v>
      </c>
      <c r="F49" s="12">
        <f t="shared" si="6"/>
        <v>22636026.77</v>
      </c>
      <c r="G49" s="12">
        <f t="shared" si="6"/>
        <v>23047060.280000001</v>
      </c>
      <c r="H49" s="12">
        <f t="shared" si="6"/>
        <v>23304134.960000001</v>
      </c>
      <c r="I49" s="12">
        <f t="shared" si="6"/>
        <v>23485618.470000003</v>
      </c>
      <c r="J49" s="16">
        <f t="shared" si="7"/>
        <v>23598370.554056015</v>
      </c>
      <c r="K49" s="16">
        <f t="shared" si="7"/>
        <v>23704362.405043766</v>
      </c>
      <c r="L49" s="16">
        <f t="shared" si="7"/>
        <v>23755084.516972687</v>
      </c>
    </row>
    <row r="50" spans="1:12" x14ac:dyDescent="0.25">
      <c r="A50" s="9" t="s">
        <v>26</v>
      </c>
      <c r="B50" s="10" t="s">
        <v>27</v>
      </c>
      <c r="C50" s="12">
        <v>14948146.689999999</v>
      </c>
      <c r="D50" s="12">
        <f t="shared" si="6"/>
        <v>21385216.050000001</v>
      </c>
      <c r="E50" s="12">
        <f t="shared" si="6"/>
        <v>22727093.109999999</v>
      </c>
      <c r="F50" s="12">
        <f t="shared" si="6"/>
        <v>23432348.539999999</v>
      </c>
      <c r="G50" s="12">
        <f t="shared" si="6"/>
        <v>23824912.219999999</v>
      </c>
      <c r="H50" s="12">
        <f t="shared" si="6"/>
        <v>24190655.489999998</v>
      </c>
      <c r="I50" s="16">
        <f t="shared" si="7"/>
        <v>24416959.437685624</v>
      </c>
      <c r="J50" s="16">
        <f t="shared" si="7"/>
        <v>24534182.795734588</v>
      </c>
      <c r="K50" s="16">
        <f t="shared" si="7"/>
        <v>24644377.838270895</v>
      </c>
      <c r="L50" s="16">
        <f t="shared" si="7"/>
        <v>24697111.376080181</v>
      </c>
    </row>
    <row r="51" spans="1:12" x14ac:dyDescent="0.25">
      <c r="A51" s="9" t="s">
        <v>28</v>
      </c>
      <c r="B51" s="10" t="s">
        <v>29</v>
      </c>
      <c r="C51" s="12">
        <v>15477477.939999999</v>
      </c>
      <c r="D51" s="12">
        <f t="shared" si="6"/>
        <v>22052161.109999999</v>
      </c>
      <c r="E51" s="12">
        <f t="shared" si="6"/>
        <v>23799804.829999998</v>
      </c>
      <c r="F51" s="12">
        <f t="shared" si="6"/>
        <v>24601334.93</v>
      </c>
      <c r="G51" s="12">
        <f t="shared" si="6"/>
        <v>24897741.210000001</v>
      </c>
      <c r="H51" s="16">
        <f t="shared" si="7"/>
        <v>25228179.57695955</v>
      </c>
      <c r="I51" s="16">
        <f t="shared" si="7"/>
        <v>25464189.578158069</v>
      </c>
      <c r="J51" s="16">
        <f t="shared" si="7"/>
        <v>25586440.582422756</v>
      </c>
      <c r="K51" s="16">
        <f t="shared" si="7"/>
        <v>25701361.830536343</v>
      </c>
      <c r="L51" s="16">
        <f t="shared" si="7"/>
        <v>25756357.081166528</v>
      </c>
    </row>
    <row r="52" spans="1:12" x14ac:dyDescent="0.25">
      <c r="A52" s="9" t="s">
        <v>30</v>
      </c>
      <c r="B52" s="10" t="s">
        <v>31</v>
      </c>
      <c r="C52" s="12">
        <v>17204084.789999999</v>
      </c>
      <c r="D52" s="12">
        <f t="shared" si="6"/>
        <v>25137905.629999999</v>
      </c>
      <c r="E52" s="12">
        <f t="shared" si="6"/>
        <v>26756527.109999999</v>
      </c>
      <c r="F52" s="12">
        <f t="shared" si="6"/>
        <v>27396319.120000001</v>
      </c>
      <c r="G52" s="16">
        <f t="shared" si="7"/>
        <v>27871223.160280608</v>
      </c>
      <c r="H52" s="16">
        <f t="shared" si="7"/>
        <v>28241125.047707617</v>
      </c>
      <c r="I52" s="16">
        <f t="shared" si="7"/>
        <v>28505321.199317548</v>
      </c>
      <c r="J52" s="16">
        <f t="shared" si="7"/>
        <v>28642172.369577963</v>
      </c>
      <c r="K52" s="16">
        <f t="shared" si="7"/>
        <v>28770818.407184996</v>
      </c>
      <c r="L52" s="16">
        <f t="shared" si="7"/>
        <v>28832381.618487626</v>
      </c>
    </row>
    <row r="53" spans="1:12" x14ac:dyDescent="0.25">
      <c r="A53" s="9" t="s">
        <v>32</v>
      </c>
      <c r="B53" s="10" t="s">
        <v>33</v>
      </c>
      <c r="C53" s="12">
        <v>18546108.149999999</v>
      </c>
      <c r="D53" s="12">
        <f t="shared" si="6"/>
        <v>25823532.189999998</v>
      </c>
      <c r="E53" s="12">
        <f t="shared" si="6"/>
        <v>27321321.399999999</v>
      </c>
      <c r="F53" s="16">
        <f>E53*F$39</f>
        <v>28171313.09139571</v>
      </c>
      <c r="G53" s="16">
        <f t="shared" si="7"/>
        <v>28659651.336709365</v>
      </c>
      <c r="H53" s="16">
        <f t="shared" si="7"/>
        <v>29040017.101838637</v>
      </c>
      <c r="I53" s="16">
        <f t="shared" si="7"/>
        <v>29311686.900688067</v>
      </c>
      <c r="J53" s="16">
        <f t="shared" si="7"/>
        <v>29452409.351300623</v>
      </c>
      <c r="K53" s="16">
        <f t="shared" si="7"/>
        <v>29584694.560401924</v>
      </c>
      <c r="L53" s="16">
        <f t="shared" si="7"/>
        <v>29647999.287322413</v>
      </c>
    </row>
    <row r="54" spans="1:12" x14ac:dyDescent="0.25">
      <c r="A54" s="9" t="s">
        <v>34</v>
      </c>
      <c r="B54" s="10" t="s">
        <v>35</v>
      </c>
      <c r="C54" s="12">
        <v>17487360.77</v>
      </c>
      <c r="D54" s="12">
        <f t="shared" si="6"/>
        <v>24555004.619999997</v>
      </c>
      <c r="E54" s="16">
        <f t="shared" ref="E54:L55" si="8">D54*E$39</f>
        <v>26186643.285197809</v>
      </c>
      <c r="F54" s="16">
        <f>E54*F$39</f>
        <v>27001334.086278953</v>
      </c>
      <c r="G54" s="16">
        <f>F54*G$39</f>
        <v>27469391.22177856</v>
      </c>
      <c r="H54" s="16">
        <f t="shared" si="8"/>
        <v>27833960.067608308</v>
      </c>
      <c r="I54" s="16">
        <f t="shared" si="8"/>
        <v>28094347.184676208</v>
      </c>
      <c r="J54" s="16">
        <f t="shared" si="8"/>
        <v>28229225.310168698</v>
      </c>
      <c r="K54" s="16">
        <f t="shared" si="8"/>
        <v>28356016.600089382</v>
      </c>
      <c r="L54" s="16">
        <f t="shared" si="8"/>
        <v>28416692.226932734</v>
      </c>
    </row>
    <row r="55" spans="1:12" x14ac:dyDescent="0.25">
      <c r="A55" s="9">
        <v>2021</v>
      </c>
      <c r="B55" s="10" t="s">
        <v>36</v>
      </c>
      <c r="C55" s="12">
        <v>17508966.66</v>
      </c>
      <c r="D55" s="16">
        <f>C55*D$39</f>
        <v>25026491.410518017</v>
      </c>
      <c r="E55" s="16">
        <f t="shared" si="8"/>
        <v>26689459.578171417</v>
      </c>
      <c r="F55" s="16">
        <f t="shared" si="8"/>
        <v>27519793.461264178</v>
      </c>
      <c r="G55" s="16">
        <f t="shared" si="8"/>
        <v>27996837.878990401</v>
      </c>
      <c r="H55" s="16">
        <f t="shared" si="8"/>
        <v>28368406.90249078</v>
      </c>
      <c r="I55" s="16">
        <f t="shared" si="8"/>
        <v>28633793.777775731</v>
      </c>
      <c r="J55" s="16">
        <f t="shared" si="8"/>
        <v>28771261.731919598</v>
      </c>
      <c r="K55" s="16">
        <f t="shared" si="8"/>
        <v>28900487.573137481</v>
      </c>
      <c r="L55" s="16">
        <f t="shared" si="8"/>
        <v>28962328.247880671</v>
      </c>
    </row>
    <row r="59" spans="1:12" x14ac:dyDescent="0.25">
      <c r="A59" s="15" t="s">
        <v>45</v>
      </c>
    </row>
    <row r="61" spans="1:12" x14ac:dyDescent="0.25">
      <c r="A61" s="1"/>
      <c r="B61" s="1"/>
      <c r="C61" s="4">
        <v>0</v>
      </c>
      <c r="D61" s="4">
        <v>1</v>
      </c>
      <c r="E61" s="4">
        <v>2</v>
      </c>
      <c r="F61" s="4">
        <v>3</v>
      </c>
      <c r="G61" s="4">
        <v>4</v>
      </c>
      <c r="H61" s="4">
        <v>5</v>
      </c>
      <c r="I61" s="4">
        <v>6</v>
      </c>
      <c r="J61" s="4">
        <v>7</v>
      </c>
      <c r="K61" s="4">
        <v>8</v>
      </c>
      <c r="L61" s="4">
        <v>9</v>
      </c>
    </row>
    <row r="62" spans="1:12" x14ac:dyDescent="0.25">
      <c r="A62" s="1"/>
      <c r="B62" s="1"/>
      <c r="C62" s="1" t="s">
        <v>3</v>
      </c>
      <c r="D62" s="6" t="s">
        <v>4</v>
      </c>
      <c r="E62" s="7" t="s">
        <v>5</v>
      </c>
      <c r="F62" s="6" t="s">
        <v>6</v>
      </c>
      <c r="G62" s="7" t="s">
        <v>7</v>
      </c>
      <c r="H62" s="6" t="s">
        <v>8</v>
      </c>
      <c r="I62" s="7" t="s">
        <v>9</v>
      </c>
      <c r="J62" s="6" t="s">
        <v>10</v>
      </c>
      <c r="K62" s="7" t="s">
        <v>11</v>
      </c>
      <c r="L62" s="6" t="s">
        <v>12</v>
      </c>
    </row>
    <row r="63" spans="1:12" x14ac:dyDescent="0.25">
      <c r="A63" s="9" t="s">
        <v>18</v>
      </c>
      <c r="B63" s="10" t="s">
        <v>19</v>
      </c>
      <c r="C63" s="12">
        <f>C46</f>
        <v>14474653.51</v>
      </c>
      <c r="D63" s="12">
        <f>D46-C46</f>
        <v>7033205.1500000004</v>
      </c>
      <c r="E63" s="12">
        <f t="shared" ref="E63:L63" si="9">E46-D46</f>
        <v>1634993.3099999987</v>
      </c>
      <c r="F63" s="12">
        <f t="shared" si="9"/>
        <v>545931.26999999955</v>
      </c>
      <c r="G63" s="12">
        <f t="shared" si="9"/>
        <v>413564.19000000134</v>
      </c>
      <c r="H63" s="12">
        <f t="shared" si="9"/>
        <v>271824.21000000089</v>
      </c>
      <c r="I63" s="12">
        <f t="shared" si="9"/>
        <v>171518.25</v>
      </c>
      <c r="J63" s="12">
        <f t="shared" si="9"/>
        <v>115951.73000000045</v>
      </c>
      <c r="K63" s="12">
        <f t="shared" si="9"/>
        <v>79578.989999998361</v>
      </c>
      <c r="L63" s="12">
        <f t="shared" si="9"/>
        <v>52940.760000001639</v>
      </c>
    </row>
    <row r="64" spans="1:12" x14ac:dyDescent="0.25">
      <c r="A64" s="9" t="s">
        <v>20</v>
      </c>
      <c r="B64" s="10" t="s">
        <v>21</v>
      </c>
      <c r="C64" s="12">
        <f t="shared" ref="C64:C72" si="10">C47</f>
        <v>14421745.439999999</v>
      </c>
      <c r="D64" s="12">
        <f t="shared" ref="D64:L72" si="11">D47-C47</f>
        <v>6441371.1699999999</v>
      </c>
      <c r="E64" s="12">
        <f t="shared" si="11"/>
        <v>1284521.5799999982</v>
      </c>
      <c r="F64" s="12">
        <f t="shared" si="11"/>
        <v>766897.57999999821</v>
      </c>
      <c r="G64" s="12">
        <f t="shared" si="11"/>
        <v>457536.96999999881</v>
      </c>
      <c r="H64" s="12">
        <f t="shared" si="11"/>
        <v>366394.8200000003</v>
      </c>
      <c r="I64" s="12">
        <f t="shared" si="11"/>
        <v>210043.46999999881</v>
      </c>
      <c r="J64" s="12">
        <f t="shared" si="11"/>
        <v>110823.76999999955</v>
      </c>
      <c r="K64" s="12">
        <f t="shared" si="11"/>
        <v>139250.80000000075</v>
      </c>
      <c r="L64" s="16">
        <f t="shared" si="11"/>
        <v>51779.64065650478</v>
      </c>
    </row>
    <row r="65" spans="1:12" x14ac:dyDescent="0.25">
      <c r="A65" s="9" t="s">
        <v>22</v>
      </c>
      <c r="B65" s="10" t="s">
        <v>23</v>
      </c>
      <c r="C65" s="12">
        <f t="shared" si="10"/>
        <v>14481433.99</v>
      </c>
      <c r="D65" s="12">
        <f t="shared" si="11"/>
        <v>5948468.4199999999</v>
      </c>
      <c r="E65" s="12">
        <f t="shared" si="11"/>
        <v>1248429.6600000001</v>
      </c>
      <c r="F65" s="12">
        <f t="shared" si="11"/>
        <v>925694.17000000179</v>
      </c>
      <c r="G65" s="12">
        <f t="shared" si="11"/>
        <v>453607.19000000134</v>
      </c>
      <c r="H65" s="12">
        <f t="shared" si="11"/>
        <v>297128.25</v>
      </c>
      <c r="I65" s="12">
        <f t="shared" si="11"/>
        <v>323543.92000000179</v>
      </c>
      <c r="J65" s="12">
        <f t="shared" si="11"/>
        <v>119717.42000000179</v>
      </c>
      <c r="K65" s="16">
        <f t="shared" si="11"/>
        <v>106888.58808962628</v>
      </c>
      <c r="L65" s="16">
        <f t="shared" si="11"/>
        <v>51151.243029359728</v>
      </c>
    </row>
    <row r="66" spans="1:12" x14ac:dyDescent="0.25">
      <c r="A66" s="9" t="s">
        <v>24</v>
      </c>
      <c r="B66" s="10" t="s">
        <v>25</v>
      </c>
      <c r="C66" s="12">
        <f t="shared" si="10"/>
        <v>14486212.92</v>
      </c>
      <c r="D66" s="12">
        <f t="shared" si="11"/>
        <v>6051431.1800000016</v>
      </c>
      <c r="E66" s="12">
        <f t="shared" si="11"/>
        <v>1436470.3999999985</v>
      </c>
      <c r="F66" s="12">
        <f t="shared" si="11"/>
        <v>661912.26999999955</v>
      </c>
      <c r="G66" s="12">
        <f t="shared" si="11"/>
        <v>411033.51000000164</v>
      </c>
      <c r="H66" s="12">
        <f t="shared" si="11"/>
        <v>257074.6799999997</v>
      </c>
      <c r="I66" s="12">
        <f t="shared" si="11"/>
        <v>181483.51000000164</v>
      </c>
      <c r="J66" s="16">
        <f t="shared" si="11"/>
        <v>112752.08405601233</v>
      </c>
      <c r="K66" s="16">
        <f t="shared" si="11"/>
        <v>105991.85098775104</v>
      </c>
      <c r="L66" s="16">
        <f t="shared" si="11"/>
        <v>50722.111928921193</v>
      </c>
    </row>
    <row r="67" spans="1:12" x14ac:dyDescent="0.25">
      <c r="A67" s="9" t="s">
        <v>26</v>
      </c>
      <c r="B67" s="10" t="s">
        <v>27</v>
      </c>
      <c r="C67" s="12">
        <f t="shared" si="10"/>
        <v>14948146.689999999</v>
      </c>
      <c r="D67" s="12">
        <f t="shared" si="11"/>
        <v>6437069.3600000013</v>
      </c>
      <c r="E67" s="12">
        <f t="shared" si="11"/>
        <v>1341877.0599999987</v>
      </c>
      <c r="F67" s="12">
        <f t="shared" si="11"/>
        <v>705255.4299999997</v>
      </c>
      <c r="G67" s="12">
        <f t="shared" si="11"/>
        <v>392563.6799999997</v>
      </c>
      <c r="H67" s="12">
        <f t="shared" si="11"/>
        <v>365743.26999999955</v>
      </c>
      <c r="I67" s="16">
        <f t="shared" si="11"/>
        <v>226303.9476856254</v>
      </c>
      <c r="J67" s="16">
        <f t="shared" si="11"/>
        <v>117223.35804896429</v>
      </c>
      <c r="K67" s="16">
        <f t="shared" si="11"/>
        <v>110195.04253630713</v>
      </c>
      <c r="L67" s="16">
        <f t="shared" si="11"/>
        <v>52733.537809286267</v>
      </c>
    </row>
    <row r="68" spans="1:12" x14ac:dyDescent="0.25">
      <c r="A68" s="9" t="s">
        <v>28</v>
      </c>
      <c r="B68" s="10" t="s">
        <v>29</v>
      </c>
      <c r="C68" s="12">
        <f t="shared" si="10"/>
        <v>15477477.939999999</v>
      </c>
      <c r="D68" s="12">
        <f t="shared" si="11"/>
        <v>6574683.1699999999</v>
      </c>
      <c r="E68" s="12">
        <f t="shared" si="11"/>
        <v>1747643.7199999988</v>
      </c>
      <c r="F68" s="12">
        <f t="shared" si="11"/>
        <v>801530.10000000149</v>
      </c>
      <c r="G68" s="12">
        <f t="shared" si="11"/>
        <v>296406.28000000119</v>
      </c>
      <c r="H68" s="16">
        <f t="shared" si="11"/>
        <v>330438.36695954949</v>
      </c>
      <c r="I68" s="16">
        <f t="shared" si="11"/>
        <v>236010.00119851902</v>
      </c>
      <c r="J68" s="16">
        <f t="shared" si="11"/>
        <v>122251.00426468626</v>
      </c>
      <c r="K68" s="16">
        <f t="shared" si="11"/>
        <v>114921.2481135875</v>
      </c>
      <c r="L68" s="16">
        <f t="shared" si="11"/>
        <v>54995.250630185008</v>
      </c>
    </row>
    <row r="69" spans="1:12" x14ac:dyDescent="0.25">
      <c r="A69" s="9" t="s">
        <v>30</v>
      </c>
      <c r="B69" s="10" t="s">
        <v>31</v>
      </c>
      <c r="C69" s="12">
        <f t="shared" si="10"/>
        <v>17204084.789999999</v>
      </c>
      <c r="D69" s="12">
        <f t="shared" si="11"/>
        <v>7933820.8399999999</v>
      </c>
      <c r="E69" s="12">
        <f t="shared" si="11"/>
        <v>1618621.4800000004</v>
      </c>
      <c r="F69" s="12">
        <f t="shared" si="11"/>
        <v>639792.01000000164</v>
      </c>
      <c r="G69" s="16">
        <f t="shared" si="11"/>
        <v>474904.0402806066</v>
      </c>
      <c r="H69" s="16">
        <f t="shared" si="11"/>
        <v>369901.88742700964</v>
      </c>
      <c r="I69" s="16">
        <f t="shared" si="11"/>
        <v>264196.15160993114</v>
      </c>
      <c r="J69" s="16">
        <f t="shared" si="11"/>
        <v>136851.17026041448</v>
      </c>
      <c r="K69" s="16">
        <f t="shared" si="11"/>
        <v>128646.03760703281</v>
      </c>
      <c r="L69" s="16">
        <f t="shared" si="11"/>
        <v>61563.211302630603</v>
      </c>
    </row>
    <row r="70" spans="1:12" x14ac:dyDescent="0.25">
      <c r="A70" s="9" t="s">
        <v>32</v>
      </c>
      <c r="B70" s="10" t="s">
        <v>33</v>
      </c>
      <c r="C70" s="12">
        <f t="shared" si="10"/>
        <v>18546108.149999999</v>
      </c>
      <c r="D70" s="12">
        <f t="shared" si="11"/>
        <v>7277424.0399999991</v>
      </c>
      <c r="E70" s="12">
        <f t="shared" si="11"/>
        <v>1497789.2100000009</v>
      </c>
      <c r="F70" s="16">
        <f t="shared" si="11"/>
        <v>849991.69139571115</v>
      </c>
      <c r="G70" s="16">
        <f t="shared" si="11"/>
        <v>488338.24531365559</v>
      </c>
      <c r="H70" s="16">
        <f t="shared" si="11"/>
        <v>380365.76512927189</v>
      </c>
      <c r="I70" s="16">
        <f t="shared" si="11"/>
        <v>271669.79884942994</v>
      </c>
      <c r="J70" s="16">
        <f t="shared" si="11"/>
        <v>140722.45061255619</v>
      </c>
      <c r="K70" s="16">
        <f t="shared" si="11"/>
        <v>132285.20910130069</v>
      </c>
      <c r="L70" s="16">
        <f t="shared" si="11"/>
        <v>63304.726920489222</v>
      </c>
    </row>
    <row r="71" spans="1:12" x14ac:dyDescent="0.25">
      <c r="A71" s="9" t="s">
        <v>34</v>
      </c>
      <c r="B71" s="10" t="s">
        <v>35</v>
      </c>
      <c r="C71" s="12">
        <f t="shared" si="10"/>
        <v>17487360.77</v>
      </c>
      <c r="D71" s="12">
        <f t="shared" si="11"/>
        <v>7067643.8499999978</v>
      </c>
      <c r="E71" s="16">
        <f t="shared" si="11"/>
        <v>1631638.665197812</v>
      </c>
      <c r="F71" s="16">
        <f t="shared" si="11"/>
        <v>814690.80108114332</v>
      </c>
      <c r="G71" s="16">
        <f t="shared" si="11"/>
        <v>468057.13549960777</v>
      </c>
      <c r="H71" s="16">
        <f t="shared" si="11"/>
        <v>364568.84582974762</v>
      </c>
      <c r="I71" s="16">
        <f t="shared" si="11"/>
        <v>260387.11706789955</v>
      </c>
      <c r="J71" s="16">
        <f t="shared" si="11"/>
        <v>134878.12549249083</v>
      </c>
      <c r="K71" s="16">
        <f t="shared" si="11"/>
        <v>126791.28992068395</v>
      </c>
      <c r="L71" s="16">
        <f t="shared" si="11"/>
        <v>60675.626843351871</v>
      </c>
    </row>
    <row r="72" spans="1:12" x14ac:dyDescent="0.25">
      <c r="A72" s="9">
        <v>2021</v>
      </c>
      <c r="B72" s="10" t="s">
        <v>36</v>
      </c>
      <c r="C72" s="12">
        <f t="shared" si="10"/>
        <v>17508966.66</v>
      </c>
      <c r="D72" s="16">
        <f t="shared" si="11"/>
        <v>7517524.7505180165</v>
      </c>
      <c r="E72" s="16">
        <f t="shared" si="11"/>
        <v>1662968.1676534005</v>
      </c>
      <c r="F72" s="16">
        <f t="shared" si="11"/>
        <v>830333.88309276104</v>
      </c>
      <c r="G72" s="16">
        <f t="shared" si="11"/>
        <v>477044.41772622243</v>
      </c>
      <c r="H72" s="16">
        <f t="shared" si="11"/>
        <v>371569.02350037917</v>
      </c>
      <c r="I72" s="16">
        <f t="shared" si="11"/>
        <v>265386.87528495118</v>
      </c>
      <c r="J72" s="16">
        <f t="shared" si="11"/>
        <v>137467.9541438669</v>
      </c>
      <c r="K72" s="16">
        <f t="shared" si="11"/>
        <v>129225.84121788293</v>
      </c>
      <c r="L72" s="16">
        <f t="shared" si="11"/>
        <v>61840.674743190408</v>
      </c>
    </row>
    <row r="75" spans="1:12" x14ac:dyDescent="0.25">
      <c r="A75" s="15" t="s">
        <v>46</v>
      </c>
    </row>
    <row r="77" spans="1:12" x14ac:dyDescent="0.25">
      <c r="C77" s="4">
        <v>2022</v>
      </c>
      <c r="D77" s="4">
        <f>C77+1</f>
        <v>2023</v>
      </c>
      <c r="E77" s="4">
        <f t="shared" ref="E77:K77" si="12">D77+1</f>
        <v>2024</v>
      </c>
      <c r="F77" s="4">
        <f t="shared" si="12"/>
        <v>2025</v>
      </c>
      <c r="G77" s="4">
        <f t="shared" si="12"/>
        <v>2026</v>
      </c>
      <c r="H77" s="4">
        <f t="shared" si="12"/>
        <v>2027</v>
      </c>
      <c r="I77" s="4">
        <f t="shared" si="12"/>
        <v>2028</v>
      </c>
      <c r="J77" s="4">
        <f t="shared" si="12"/>
        <v>2029</v>
      </c>
      <c r="K77" s="4">
        <f t="shared" si="12"/>
        <v>2030</v>
      </c>
    </row>
    <row r="78" spans="1:12" x14ac:dyDescent="0.25">
      <c r="C78" s="16">
        <f>D72+E71+F70+G69+H68+I67+J66+K65+L64</f>
        <v>11302221.774839465</v>
      </c>
      <c r="D78" s="16">
        <f>E72+F71+G70+H69+I68+J67+K66+L65</f>
        <v>3846275.5547398031</v>
      </c>
      <c r="E78" s="16">
        <f>F72+G71+H70+I69+J68+K67+L66</f>
        <v>2226121.0940614864</v>
      </c>
      <c r="F78" s="16">
        <f>G72+H71+I70+J69+K68+L67</f>
        <v>1417789.0185886882</v>
      </c>
      <c r="G78" s="16">
        <f>H72+I71+J70+K69+L68</f>
        <v>956319.87941805273</v>
      </c>
      <c r="H78" s="16">
        <f>I72+J71+K70+L69</f>
        <v>594113.4211813733</v>
      </c>
      <c r="I78" s="16">
        <f>J72+K71+L70</f>
        <v>327563.97098504007</v>
      </c>
      <c r="J78" s="16">
        <f>K72+L71</f>
        <v>189901.4680612348</v>
      </c>
      <c r="K78" s="16">
        <f>L72</f>
        <v>61840.674743190408</v>
      </c>
    </row>
  </sheetData>
  <pageMargins left="0.7" right="0.7" top="0.75" bottom="0.75" header="0.3" footer="0.3"/>
  <pageSetup paperSize="9" orientation="portrait" verticalDpi="0" r:id="rId1"/>
  <headerFooter>
    <oddFooter>&amp;L_x000D_&amp;1#&amp;"Calibri"&amp;10&amp;K000000 Classified: General Business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8FC667E7897EF04DA2B12434A70DCA8C" ma:contentTypeVersion="2" ma:contentTypeDescription="Opprett et nytt dokument." ma:contentTypeScope="" ma:versionID="f4142e574e573b6a55c35423fab02a5d">
  <xsd:schema xmlns:xsd="http://www.w3.org/2001/XMLSchema" xmlns:xs="http://www.w3.org/2001/XMLSchema" xmlns:p="http://schemas.microsoft.com/office/2006/metadata/properties" xmlns:ns3="457ae64f-0966-4a3d-8373-501a6d395f1d" targetNamespace="http://schemas.microsoft.com/office/2006/metadata/properties" ma:root="true" ma:fieldsID="783bb75f04ebaa5870f15bf42eade2d6" ns3:_="">
    <xsd:import namespace="457ae64f-0966-4a3d-8373-501a6d395f1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7ae64f-0966-4a3d-8373-501a6d395f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A791CE-32AD-47CD-8FCB-9C074201C4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7ae64f-0966-4a3d-8373-501a6d395f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95FF16-B31B-47C9-A8FB-0628B8A087D4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457ae64f-0966-4a3d-8373-501a6d395f1d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EEE9104-5005-4005-8FCF-D0DCF2A3A431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f0e726ee-e78c-4f89-89b8-3dcd0cc07248}" enabled="1" method="Standard" siteId="{80184e22-072c-440e-a8a9-22f52b82646d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Paczka</dc:creator>
  <cp:lastModifiedBy>Krzysztof Paczka</cp:lastModifiedBy>
  <dcterms:created xsi:type="dcterms:W3CDTF">2022-10-02T12:15:16Z</dcterms:created>
  <dcterms:modified xsi:type="dcterms:W3CDTF">2022-10-09T18:31:35Z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0x0101008FC667E7897EF04DA2B12434A70DCA8C</vt:lpwstr>
  </property>
</Properties>
</file>